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01832\Desktop\R7ゼロカーボン書類\"/>
    </mc:Choice>
  </mc:AlternateContent>
  <xr:revisionPtr revIDLastSave="0" documentId="13_ncr:1_{A67F952D-9C81-477D-AF41-E7CB5A43B303}" xr6:coauthVersionLast="36" xr6:coauthVersionMax="36" xr10:uidLastSave="{00000000-0000-0000-0000-000000000000}"/>
  <bookViews>
    <workbookView xWindow="0" yWindow="0" windowWidth="19200" windowHeight="8085" activeTab="3" xr2:uid="{00000000-000D-0000-FFFF-FFFF00000000}"/>
  </bookViews>
  <sheets>
    <sheet name="判定" sheetId="5" r:id="rId1"/>
    <sheet name="計算" sheetId="7" r:id="rId2"/>
    <sheet name="指標" sheetId="6" r:id="rId3"/>
    <sheet name="白紙" sheetId="8" r:id="rId4"/>
  </sheets>
  <definedNames>
    <definedName name="_xlnm.Print_Area" localSheetId="3">白紙!$A$1:$E$15</definedName>
    <definedName name="_xlnm.Print_Area" localSheetId="0">判定!$A$1:$E$15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7" l="1"/>
  <c r="E13" i="7"/>
  <c r="D13" i="7"/>
  <c r="F9" i="7"/>
  <c r="E9" i="7"/>
  <c r="D9" i="7"/>
  <c r="D4" i="7" l="1"/>
  <c r="D5" i="7"/>
  <c r="D6" i="7"/>
  <c r="D7" i="7"/>
  <c r="D8" i="7"/>
  <c r="D10" i="7"/>
  <c r="D11" i="7"/>
  <c r="D12" i="7"/>
  <c r="D14" i="7"/>
  <c r="D15" i="7"/>
  <c r="D16" i="7"/>
  <c r="D17" i="7"/>
  <c r="D18" i="7"/>
  <c r="D3" i="7"/>
  <c r="F18" i="7"/>
  <c r="E18" i="7"/>
  <c r="F17" i="7"/>
  <c r="E17" i="7"/>
  <c r="F16" i="7"/>
  <c r="E16" i="7"/>
  <c r="F14" i="7"/>
  <c r="E14" i="7"/>
  <c r="F12" i="7"/>
  <c r="E12" i="7"/>
  <c r="F10" i="7"/>
  <c r="E10" i="7"/>
  <c r="F8" i="7"/>
  <c r="F6" i="7"/>
  <c r="F5" i="7"/>
  <c r="E8" i="7"/>
  <c r="E6" i="7"/>
  <c r="E5" i="7"/>
  <c r="F4" i="7"/>
  <c r="E4" i="7"/>
  <c r="E3" i="7"/>
  <c r="F3" i="7" l="1"/>
  <c r="E22" i="7" s="1"/>
  <c r="F15" i="7" l="1"/>
  <c r="F11" i="7"/>
  <c r="F7" i="7"/>
  <c r="E15" i="7"/>
  <c r="E11" i="7"/>
  <c r="E7" i="7"/>
  <c r="E21" i="7" s="1"/>
  <c r="E23" i="7" l="1"/>
  <c r="D12" i="5" l="1"/>
  <c r="C14" i="5"/>
</calcChain>
</file>

<file path=xl/sharedStrings.xml><?xml version="1.0" encoding="utf-8"?>
<sst xmlns="http://schemas.openxmlformats.org/spreadsheetml/2006/main" count="121" uniqueCount="54">
  <si>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</si>
  <si>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</si>
  <si>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</si>
  <si>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</si>
  <si>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</si>
  <si>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</si>
  <si>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</si>
  <si>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</si>
  <si>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温室効果ガス削減効果計算表（例）</t>
    <rPh sb="0" eb="4">
      <t>オンシツコウカ</t>
    </rPh>
    <rPh sb="6" eb="8">
      <t>サクゲン</t>
    </rPh>
    <rPh sb="8" eb="10">
      <t>コウカ</t>
    </rPh>
    <rPh sb="10" eb="13">
      <t>ケイサンヒョウ</t>
    </rPh>
    <rPh sb="14" eb="15">
      <t>レイ</t>
    </rPh>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</si>
  <si>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</si>
  <si>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</si>
  <si>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</si>
  <si>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</si>
  <si>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</si>
  <si>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</si>
  <si>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</si>
  <si>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</si>
  <si>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</si>
  <si>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</si>
  <si>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</si>
  <si>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</si>
  <si>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</si>
  <si>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</si>
  <si>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</si>
  <si>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</si>
  <si>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</si>
  <si>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</si>
  <si>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</si>
  <si>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</si>
  <si>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</si>
  <si>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</si>
  <si>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</si>
  <si>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</si>
  <si>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</si>
  <si>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</si>
  <si>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</si>
  <si>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</si>
  <si>
    <t>給湯器効率の種別</t>
    <rPh sb="0" eb="5">
      <t>キュウトウキコウリツ</t>
    </rPh>
    <rPh sb="6" eb="8">
      <t>シュベツ</t>
    </rPh>
    <phoneticPr fontId="1"/>
  </si>
  <si>
    <t>燃料種</t>
    <rPh sb="0" eb="2">
      <t>ネンリョウ</t>
    </rPh>
    <rPh sb="2" eb="3">
      <t>シュ</t>
    </rPh>
    <phoneticPr fontId="1"/>
  </si>
  <si>
    <t>効率種別</t>
    <rPh sb="0" eb="2">
      <t>コウリツ</t>
    </rPh>
    <rPh sb="2" eb="4">
      <t>シュベツ</t>
    </rPh>
    <phoneticPr fontId="1"/>
  </si>
  <si>
    <t>追焚機能の有無</t>
    <rPh sb="0" eb="1">
      <t>オ</t>
    </rPh>
    <rPh sb="1" eb="2">
      <t>フン</t>
    </rPh>
    <rPh sb="2" eb="4">
      <t>キノウ</t>
    </rPh>
    <rPh sb="5" eb="7">
      <t>ウム</t>
    </rPh>
    <phoneticPr fontId="1"/>
  </si>
  <si>
    <t>追焚</t>
    <rPh sb="0" eb="1">
      <t>オ</t>
    </rPh>
    <rPh sb="1" eb="2">
      <t>ダ</t>
    </rPh>
    <phoneticPr fontId="1"/>
  </si>
  <si>
    <t>有</t>
    <rPh sb="0" eb="1">
      <t>アリ</t>
    </rPh>
    <phoneticPr fontId="1"/>
  </si>
  <si>
    <t>無</t>
    <rPh sb="0" eb="1">
      <t>ナシ</t>
    </rPh>
    <phoneticPr fontId="1"/>
  </si>
  <si>
    <t>年間給湯保温効率（JIS）</t>
    <rPh sb="0" eb="6">
      <t>ネンカンキュウトウホオン</t>
    </rPh>
    <rPh sb="6" eb="8">
      <t>コウリツ</t>
    </rPh>
    <phoneticPr fontId="1"/>
  </si>
  <si>
    <t>年間給湯効率（APF）</t>
    <rPh sb="0" eb="6">
      <t>ネンカンキュウトウコウリツ</t>
    </rPh>
    <phoneticPr fontId="1"/>
  </si>
  <si>
    <t>モード熱効率</t>
    <rPh sb="3" eb="6">
      <t>ネツコウリツ</t>
    </rPh>
    <phoneticPr fontId="1"/>
  </si>
  <si>
    <t>エネルギー消費効率</t>
    <rPh sb="5" eb="7">
      <t>ショウヒ</t>
    </rPh>
    <rPh sb="7" eb="9">
      <t>コウリツ</t>
    </rPh>
    <phoneticPr fontId="1"/>
  </si>
  <si>
    <t>連続給湯効率</t>
    <rPh sb="0" eb="6">
      <t>レンゾクキュウトウコウリツ</t>
    </rPh>
    <phoneticPr fontId="1"/>
  </si>
  <si>
    <t>検索値</t>
    <rPh sb="0" eb="2">
      <t>ケンサク</t>
    </rPh>
    <rPh sb="2" eb="3">
      <t>アタイ</t>
    </rPh>
    <phoneticPr fontId="1"/>
  </si>
  <si>
    <t>都市ガス</t>
    <rPh sb="0" eb="2">
      <t>トシ</t>
    </rPh>
    <phoneticPr fontId="1"/>
  </si>
  <si>
    <t>エネルギー消費効率</t>
    <rPh sb="5" eb="9">
      <t>ショウヒコウリツ</t>
    </rPh>
    <phoneticPr fontId="1"/>
  </si>
  <si>
    <t>有</t>
    <rPh sb="0" eb="1">
      <t>アリ</t>
    </rPh>
    <phoneticPr fontId="1"/>
  </si>
  <si>
    <t>温室効果ガス削減効果計算表</t>
    <rPh sb="0" eb="4">
      <t>オンシツコウカ</t>
    </rPh>
    <rPh sb="6" eb="8">
      <t>サクゲン</t>
    </rPh>
    <rPh sb="8" eb="10">
      <t>コウカ</t>
    </rPh>
    <rPh sb="10" eb="13">
      <t>ケイサンヒョウ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</si>
</sst>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36283</xdr:rowOff>
    </xdr:from>
    <xdr:to>
      <xdr:col>4</xdr:col>
      <xdr:colOff>1</xdr:colOff>
      <xdr:row>2</xdr:row>
      <xdr:rowOff>2707822</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06773" y="444497"/>
          <a:ext cx="7952121" cy="5447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r>
            <a:rPr kumimoji="1" lang="ja-JP" altLang="en-US" sz="1600" b="1" u="none">
              <a:solidFill>
                <a:sysClr val="windowText" lastClr="000000"/>
              </a:solidFill>
              <a:latin typeface="+mn-ea"/>
              <a:ea typeface="+mn-ea"/>
            </a:rPr>
            <a:t>＜既存機器の給湯器効率が分からない場合＞</a:t>
          </a:r>
          <a:endParaRPr kumimoji="1" lang="en-US" altLang="ja-JP" sz="1600" b="1" u="none">
            <a:solidFill>
              <a:sysClr val="windowText" lastClr="000000"/>
            </a:solidFill>
            <a:latin typeface="+mn-ea"/>
            <a:ea typeface="+mn-ea"/>
          </a:endParaRPr>
        </a:p>
        <a:p>
          <a:r>
            <a:rPr kumimoji="1" lang="ja-JP" altLang="en-US" sz="1600" u="none">
              <a:solidFill>
                <a:sysClr val="windowText" lastClr="000000"/>
              </a:solidFill>
              <a:latin typeface="+mn-ea"/>
              <a:ea typeface="+mn-ea"/>
            </a:rPr>
            <a:t>既存機器について、どうしても給湯器効率が分からない場合は以下の数値を使用してください。</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給湯器種別：ガス給湯器</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燃料種：都市ガス</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追焚機能の有無：有</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給湯器効率の種別：モード熱効率</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a:t>
          </a:r>
          <a:r>
            <a:rPr kumimoji="1" lang="en-US" altLang="ja-JP" sz="1600" u="none">
              <a:solidFill>
                <a:sysClr val="windowText" lastClr="000000"/>
              </a:solidFill>
              <a:latin typeface="+mn-ea"/>
              <a:ea typeface="+mn-ea"/>
            </a:rPr>
            <a:t>0.78</a:t>
          </a: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24</xdr:row>
      <xdr:rowOff>0</xdr:rowOff>
    </xdr:from>
    <xdr:to>
      <xdr:col>9</xdr:col>
      <xdr:colOff>428625</xdr:colOff>
      <xdr:row>35</xdr:row>
      <xdr:rowOff>9525</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7625" y="3562350"/>
          <a:ext cx="7286625" cy="179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latin typeface="+mn-ea"/>
              <a:ea typeface="+mn-ea"/>
            </a:rPr>
            <a:t>①効率種別から、比較用の給湯器効率を算出</a:t>
          </a:r>
          <a:endParaRPr kumimoji="1" lang="en-US" altLang="ja-JP" sz="1100">
            <a:latin typeface="+mn-ea"/>
            <a:ea typeface="+mn-ea"/>
          </a:endParaRPr>
        </a:p>
        <a:p>
          <a:r>
            <a:rPr kumimoji="1" lang="ja-JP" altLang="en-US" sz="1100">
              <a:solidFill>
                <a:schemeClr val="dk1"/>
              </a:solidFill>
              <a:effectLst/>
              <a:latin typeface="+mn-ea"/>
              <a:ea typeface="+mn-ea"/>
              <a:cs typeface="+mn-cs"/>
            </a:rPr>
            <a:t>②年間の給湯熱量と給湯器効率から、年間の消費エネルギー量を算出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④変換後の消費エネルギー量に排出係数をかけ、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8059</xdr:colOff>
      <xdr:row>1</xdr:row>
      <xdr:rowOff>36283</xdr:rowOff>
    </xdr:from>
    <xdr:to>
      <xdr:col>4</xdr:col>
      <xdr:colOff>1</xdr:colOff>
      <xdr:row>2</xdr:row>
      <xdr:rowOff>2707822</xdr:rowOff>
    </xdr:to>
    <xdr:sp macro="" textlink="">
      <xdr:nvSpPr>
        <xdr:cNvPr id="2" name="テキスト ボックス 1">
          <a:extLst>
            <a:ext uri="{FF2B5EF4-FFF2-40B4-BE49-F238E27FC236}">
              <a16:creationId xmlns:a16="http://schemas.microsoft.com/office/drawing/2014/main" id="{AA1B1FA4-11C4-4CEB-9A98-940E08904B89}"/>
            </a:ext>
          </a:extLst>
        </xdr:cNvPr>
        <xdr:cNvSpPr txBox="1"/>
      </xdr:nvSpPr>
      <xdr:spPr>
        <a:xfrm>
          <a:off x="665284" y="436333"/>
          <a:ext cx="8669217" cy="5443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r>
            <a:rPr kumimoji="1" lang="ja-JP" altLang="en-US" sz="1600" b="1" u="none">
              <a:solidFill>
                <a:sysClr val="windowText" lastClr="000000"/>
              </a:solidFill>
              <a:latin typeface="+mn-ea"/>
              <a:ea typeface="+mn-ea"/>
            </a:rPr>
            <a:t>＜既存機器の給湯器効率が分からない場合＞</a:t>
          </a:r>
          <a:endParaRPr kumimoji="1" lang="en-US" altLang="ja-JP" sz="1600" b="1" u="none">
            <a:solidFill>
              <a:sysClr val="windowText" lastClr="000000"/>
            </a:solidFill>
            <a:latin typeface="+mn-ea"/>
            <a:ea typeface="+mn-ea"/>
          </a:endParaRPr>
        </a:p>
        <a:p>
          <a:r>
            <a:rPr kumimoji="1" lang="ja-JP" altLang="en-US" sz="1600" u="none">
              <a:solidFill>
                <a:sysClr val="windowText" lastClr="000000"/>
              </a:solidFill>
              <a:latin typeface="+mn-ea"/>
              <a:ea typeface="+mn-ea"/>
            </a:rPr>
            <a:t>既存機器について、どうしても給湯器効率が分からない場合は以下の数値を使用してください。</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給湯器種別：ガス給湯器</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燃料種：都市ガス</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追焚機能の有無：有</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給湯器効率の種別：モード熱効率</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a:t>
          </a:r>
          <a:r>
            <a:rPr kumimoji="1" lang="en-US" altLang="ja-JP" sz="1600" u="none">
              <a:solidFill>
                <a:sysClr val="windowText" lastClr="000000"/>
              </a:solidFill>
              <a:latin typeface="+mn-ea"/>
              <a:ea typeface="+mn-ea"/>
            </a:rPr>
            <a:t>0.78</a:t>
          </a:r>
        </a:p>
        <a:p>
          <a:endParaRPr kumimoji="1" lang="ja-JP" altLang="en-US" sz="1600" u="sng">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8A9-7606-4614-AC97-AAD8F6C6382A}">
  <sheetPr>
    <pageSetUpPr fitToPage="1"/>
  </sheetPr>
  <dimension ref="B1:D15"/>
  <sheetViews>
    <sheetView view="pageBreakPreview" zoomScale="70" zoomScaleNormal="85" zoomScaleSheetLayoutView="70" workbookViewId="0">
      <selection activeCell="G8" sqref="G8"/>
    </sheetView>
  </sheetViews>
  <sheetFormatPr defaultColWidth="8.875" defaultRowHeight="13.5" x14ac:dyDescent="0.15"/>
  <cols>
    <col min="1" max="1" width="8.625" style="1" customWidth="1"/>
    <col min="2" max="2" width="53.375" style="16" customWidth="1"/>
    <col min="3" max="3" width="29.5" style="1" customWidth="1"/>
    <col min="4" max="4" width="31" style="1" customWidth="1"/>
    <col min="5" max="5" width="8.625" style="1" customWidth="1"/>
    <col min="6" max="16384" width="8.875" style="1"/>
  </cols>
  <sheetData>
    <row r="1" spans="2:4" ht="32.1" customHeight="1" x14ac:dyDescent="0.15">
      <c r="B1" s="15" t="s">
        <v>8</v>
      </c>
    </row>
    <row r="2" spans="2:4" ht="218.45" customHeight="1" x14ac:dyDescent="0.15">
      <c r="B2" s="17"/>
      <c r="C2" s="14"/>
      <c r="D2" s="14"/>
    </row>
    <row r="3" spans="2:4" ht="218.45" customHeight="1" x14ac:dyDescent="0.15">
      <c r="B3" s="17"/>
      <c r="C3" s="14"/>
      <c r="D3" s="14"/>
    </row>
    <row r="4" spans="2:4" ht="43.5" customHeight="1" x14ac:dyDescent="0.15">
      <c r="B4" s="18"/>
      <c r="C4" s="9" t="s">
        <v>0</v>
      </c>
      <c r="D4" s="50" t="s">
        <v>4</v>
      </c>
    </row>
    <row r="5" spans="2:4" ht="36" customHeight="1" x14ac:dyDescent="0.15">
      <c r="B5" s="5" t="s">
        <v>3</v>
      </c>
      <c r="C5" s="29" t="s">
        <v>26</v>
      </c>
      <c r="D5" s="29" t="s">
        <v>36</v>
      </c>
    </row>
    <row r="6" spans="2:4" ht="36" customHeight="1" x14ac:dyDescent="0.15">
      <c r="B6" s="5" t="s">
        <v>33</v>
      </c>
      <c r="C6" s="29"/>
      <c r="D6" s="29"/>
    </row>
    <row r="7" spans="2:4" ht="36" customHeight="1" x14ac:dyDescent="0.15">
      <c r="B7" s="5" t="s">
        <v>10</v>
      </c>
      <c r="C7" s="29"/>
      <c r="D7" s="29"/>
    </row>
    <row r="8" spans="2:4" ht="36" customHeight="1" x14ac:dyDescent="0.15">
      <c r="B8" s="5" t="s">
        <v>21</v>
      </c>
      <c r="C8" s="29" t="s">
        <v>1</v>
      </c>
      <c r="D8" s="29" t="s">
        <v>13</v>
      </c>
    </row>
    <row r="9" spans="2:4" ht="36" customHeight="1" x14ac:dyDescent="0.15">
      <c r="B9" s="5" t="s">
        <v>40</v>
      </c>
      <c r="C9" s="29" t="s">
        <v>42</v>
      </c>
      <c r="D9" s="29" t="s">
        <v>42</v>
      </c>
    </row>
    <row r="10" spans="2:4" ht="36" customHeight="1" x14ac:dyDescent="0.15">
      <c r="B10" s="5" t="s">
        <v>37</v>
      </c>
      <c r="C10" s="29" t="s">
        <v>46</v>
      </c>
      <c r="D10" s="29" t="s">
        <v>44</v>
      </c>
    </row>
    <row r="11" spans="2:4" ht="36" customHeight="1" x14ac:dyDescent="0.15">
      <c r="B11" s="5" t="s">
        <v>11</v>
      </c>
      <c r="C11" s="29">
        <v>0.78</v>
      </c>
      <c r="D11" s="29">
        <v>3.4</v>
      </c>
    </row>
    <row r="12" spans="2:4" ht="39.950000000000003" customHeight="1" x14ac:dyDescent="0.15">
      <c r="B12" s="8" t="s">
        <v>12</v>
      </c>
      <c r="C12" s="49"/>
      <c r="D12" s="30">
        <f>計算!E23</f>
        <v>0.47731886657101857</v>
      </c>
    </row>
    <row r="13" spans="2:4" ht="39.950000000000003" customHeight="1" thickBot="1" x14ac:dyDescent="0.2">
      <c r="B13" s="4"/>
      <c r="C13" s="19"/>
      <c r="D13" s="27"/>
    </row>
    <row r="14" spans="2:4" ht="39.950000000000003" customHeight="1" thickBot="1" x14ac:dyDescent="0.2">
      <c r="B14" s="6" t="s">
        <v>9</v>
      </c>
      <c r="C14" s="7" t="str">
        <f>IF(計算!E23&gt;=0.3,"○","×")</f>
        <v>○</v>
      </c>
      <c r="D14" s="28"/>
    </row>
    <row r="15" spans="2:4" ht="26.45" customHeight="1" x14ac:dyDescent="0.15">
      <c r="B15" s="21"/>
      <c r="C15" s="20"/>
      <c r="D15" s="11"/>
    </row>
  </sheetData>
  <phoneticPr fontId="1"/>
  <printOptions horizontalCentered="1" verticalCentered="1"/>
  <pageMargins left="0.25" right="0.25"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AAE487E-F05F-415A-BDAD-00ED160D446C}">
          <x14:formula1>
            <xm:f>指標!$D$3:$D$6</xm:f>
          </x14:formula1>
          <xm:sqref>C8:D8</xm:sqref>
        </x14:dataValidation>
        <x14:dataValidation type="list" allowBlank="1" showInputMessage="1" showErrorMessage="1" xr:uid="{D031D3E0-4DC4-4858-AAF0-01B2D284BDBE}">
          <x14:formula1>
            <xm:f>指標!$B$3:$B$11</xm:f>
          </x14:formula1>
          <xm:sqref>C5:D5</xm:sqref>
        </x14:dataValidation>
        <x14:dataValidation type="list" allowBlank="1" showInputMessage="1" showErrorMessage="1" xr:uid="{29DA87B1-8F87-4BA9-A050-01808582DD7A}">
          <x14:formula1>
            <xm:f>計算!$B$3:$B$4</xm:f>
          </x14:formula1>
          <xm:sqref>C9:D9</xm:sqref>
        </x14:dataValidation>
        <x14:dataValidation type="list" allowBlank="1" showInputMessage="1" showErrorMessage="1" xr:uid="{E711A310-D989-4772-AC1A-9C3928C9D407}">
          <x14:formula1>
            <xm:f>計算!$H$3:$H$7</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25D9-6811-4C05-98BB-E573F1096689}">
  <dimension ref="A1:H23"/>
  <sheetViews>
    <sheetView zoomScaleNormal="100" workbookViewId="0">
      <selection activeCell="L11" sqref="L11"/>
    </sheetView>
  </sheetViews>
  <sheetFormatPr defaultRowHeight="13.5" x14ac:dyDescent="0.15"/>
  <cols>
    <col min="1" max="2" width="10.5" customWidth="1"/>
    <col min="3" max="3" width="24.375" bestFit="1" customWidth="1"/>
    <col min="4" max="4" width="31.375" hidden="1" customWidth="1"/>
    <col min="5" max="6" width="13.625" customWidth="1"/>
  </cols>
  <sheetData>
    <row r="1" spans="1:8" x14ac:dyDescent="0.15">
      <c r="E1" s="31" t="s">
        <v>20</v>
      </c>
      <c r="F1" s="31"/>
    </row>
    <row r="2" spans="1:8" x14ac:dyDescent="0.15">
      <c r="A2" t="s">
        <v>38</v>
      </c>
      <c r="B2" t="s">
        <v>41</v>
      </c>
      <c r="C2" t="s">
        <v>39</v>
      </c>
      <c r="D2" t="s">
        <v>49</v>
      </c>
      <c r="E2" t="s">
        <v>0</v>
      </c>
      <c r="F2" t="s">
        <v>19</v>
      </c>
    </row>
    <row r="3" spans="1:8" x14ac:dyDescent="0.15">
      <c r="A3" t="s">
        <v>13</v>
      </c>
      <c r="B3" t="s">
        <v>42</v>
      </c>
      <c r="C3" t="s">
        <v>44</v>
      </c>
      <c r="D3" t="str">
        <f>A3&amp;B3&amp;C3</f>
        <v>電力有年間給湯保温効率（JIS）</v>
      </c>
      <c r="E3">
        <f>1/判定!C11/指標!G3*指標!E3</f>
        <v>0.15064102564102561</v>
      </c>
      <c r="F3">
        <f>1/判定!D11/指標!G3*指標!E3</f>
        <v>3.4558823529411767E-2</v>
      </c>
      <c r="H3" t="s">
        <v>44</v>
      </c>
    </row>
    <row r="4" spans="1:8" x14ac:dyDescent="0.15">
      <c r="A4" t="s">
        <v>13</v>
      </c>
      <c r="B4" t="s">
        <v>43</v>
      </c>
      <c r="C4" t="s">
        <v>44</v>
      </c>
      <c r="D4" t="str">
        <f t="shared" ref="D4:D18" si="0">A4&amp;B4&amp;C4</f>
        <v>電力無年間給湯保温効率（JIS）</v>
      </c>
      <c r="E4">
        <f>1/判定!C11/指標!G3*指標!E3</f>
        <v>0.15064102564102561</v>
      </c>
      <c r="F4">
        <f>1/判定!D11/指標!G3*指標!E3</f>
        <v>3.4558823529411767E-2</v>
      </c>
      <c r="H4" t="s">
        <v>45</v>
      </c>
    </row>
    <row r="5" spans="1:8" x14ac:dyDescent="0.15">
      <c r="A5" t="s">
        <v>13</v>
      </c>
      <c r="B5" t="s">
        <v>42</v>
      </c>
      <c r="C5" t="s">
        <v>45</v>
      </c>
      <c r="D5" t="str">
        <f t="shared" si="0"/>
        <v>電力有年間給湯効率（APF）</v>
      </c>
      <c r="E5">
        <f>1/(判定!C11-0.7)/指標!G3*指標!E3</f>
        <v>1.4687499999999987</v>
      </c>
      <c r="F5">
        <f>1/(判定!D11-0.7)/指標!G3*指標!E3</f>
        <v>4.3518518518518512E-2</v>
      </c>
      <c r="H5" t="s">
        <v>46</v>
      </c>
    </row>
    <row r="6" spans="1:8" x14ac:dyDescent="0.15">
      <c r="A6" t="s">
        <v>13</v>
      </c>
      <c r="B6" t="s">
        <v>43</v>
      </c>
      <c r="C6" t="s">
        <v>45</v>
      </c>
      <c r="D6" t="str">
        <f t="shared" si="0"/>
        <v>電力無年間給湯効率（APF）</v>
      </c>
      <c r="E6">
        <f>1/(判定!C11-0.5)/指標!G3*指標!E3</f>
        <v>0.4196428571428571</v>
      </c>
      <c r="F6">
        <f>1/(判定!D11-0.5)/指標!G3*指標!E3</f>
        <v>4.0517241379310343E-2</v>
      </c>
      <c r="H6" t="s">
        <v>47</v>
      </c>
    </row>
    <row r="7" spans="1:8" x14ac:dyDescent="0.15">
      <c r="A7" t="s">
        <v>1</v>
      </c>
      <c r="B7" t="s">
        <v>42</v>
      </c>
      <c r="C7" t="s">
        <v>46</v>
      </c>
      <c r="D7" t="str">
        <f t="shared" si="0"/>
        <v>都市ガス有モード熱効率</v>
      </c>
      <c r="E7">
        <f>1/判定!C11/指標!G4*指標!E4</f>
        <v>6.6118368005160452E-2</v>
      </c>
      <c r="F7">
        <f>1/判定!D11/指標!G4*指標!E4</f>
        <v>1.516833148353681E-2</v>
      </c>
      <c r="H7" t="s">
        <v>48</v>
      </c>
    </row>
    <row r="8" spans="1:8" x14ac:dyDescent="0.15">
      <c r="A8" t="s">
        <v>1</v>
      </c>
      <c r="B8" t="s">
        <v>43</v>
      </c>
      <c r="C8" t="s">
        <v>46</v>
      </c>
      <c r="D8" t="str">
        <f t="shared" si="0"/>
        <v>都市ガス無モード熱効率</v>
      </c>
      <c r="E8">
        <f>1/判定!C11/指標!G4*指標!E4</f>
        <v>6.6118368005160452E-2</v>
      </c>
      <c r="F8">
        <f>1/判定!D11/指標!G4*指標!E4</f>
        <v>1.516833148353681E-2</v>
      </c>
    </row>
    <row r="9" spans="1:8" x14ac:dyDescent="0.15">
      <c r="A9" t="s">
        <v>50</v>
      </c>
      <c r="B9" t="s">
        <v>42</v>
      </c>
      <c r="C9" t="s">
        <v>51</v>
      </c>
      <c r="D9" t="str">
        <f t="shared" si="0"/>
        <v>都市ガス有エネルギー消費効率</v>
      </c>
      <c r="E9">
        <f>1/(判定!C11-0.064)/指標!G4*指標!E4</f>
        <v>7.2028389726292108E-2</v>
      </c>
      <c r="F9">
        <f>1/(判定!D11-0.064)/指標!G4*指標!E4</f>
        <v>1.5459330648688596E-2</v>
      </c>
    </row>
    <row r="10" spans="1:8" x14ac:dyDescent="0.15">
      <c r="A10" t="s">
        <v>1</v>
      </c>
      <c r="B10" t="s">
        <v>43</v>
      </c>
      <c r="C10" t="s">
        <v>47</v>
      </c>
      <c r="D10" t="str">
        <f t="shared" si="0"/>
        <v>都市ガス無エネルギー消費効率</v>
      </c>
      <c r="E10">
        <f>1/(判定!C11-0.046)/指標!G4*指標!E4</f>
        <v>7.0262025945538362E-2</v>
      </c>
      <c r="F10">
        <f>1/(判定!D11-0.046)/指標!G4*指標!E4</f>
        <v>1.5376364652362895E-2</v>
      </c>
    </row>
    <row r="11" spans="1:8" x14ac:dyDescent="0.15">
      <c r="A11" t="s">
        <v>18</v>
      </c>
      <c r="B11" t="s">
        <v>42</v>
      </c>
      <c r="C11" t="s">
        <v>46</v>
      </c>
      <c r="D11" t="str">
        <f t="shared" si="0"/>
        <v>LPG有モード熱効率</v>
      </c>
      <c r="E11">
        <f>1/判定!C11/指標!G5*指標!E5</f>
        <v>8.8637319976652945E-2</v>
      </c>
      <c r="F11">
        <f>1/判定!D11/指標!G5*指標!E5</f>
        <v>2.0334443994643913E-2</v>
      </c>
    </row>
    <row r="12" spans="1:8" x14ac:dyDescent="0.15">
      <c r="A12" t="s">
        <v>18</v>
      </c>
      <c r="B12" t="s">
        <v>43</v>
      </c>
      <c r="C12" t="s">
        <v>46</v>
      </c>
      <c r="D12" t="str">
        <f t="shared" si="0"/>
        <v>LPG無モード熱効率</v>
      </c>
      <c r="E12">
        <f>1/判定!C11/指標!G5*指標!E5</f>
        <v>8.8637319976652945E-2</v>
      </c>
      <c r="F12">
        <f>1/判定!D11/指標!G5*指標!E5</f>
        <v>2.0334443994643913E-2</v>
      </c>
    </row>
    <row r="13" spans="1:8" x14ac:dyDescent="0.15">
      <c r="A13" t="s">
        <v>18</v>
      </c>
      <c r="B13" t="s">
        <v>52</v>
      </c>
      <c r="C13" t="s">
        <v>51</v>
      </c>
      <c r="D13" t="str">
        <f t="shared" si="0"/>
        <v>LPG有エネルギー消費効率</v>
      </c>
      <c r="E13">
        <f>1/(判定!C11-0.064)/指標!G5*指標!E5</f>
        <v>9.6560208913113565E-2</v>
      </c>
      <c r="F13">
        <f>1/(判定!D11-0.064)/指標!G5*指標!E5</f>
        <v>2.0724553231951232E-2</v>
      </c>
    </row>
    <row r="14" spans="1:8" x14ac:dyDescent="0.15">
      <c r="A14" t="s">
        <v>18</v>
      </c>
      <c r="B14" t="s">
        <v>43</v>
      </c>
      <c r="C14" t="s">
        <v>47</v>
      </c>
      <c r="D14" t="str">
        <f t="shared" si="0"/>
        <v>LPG無エネルギー消費効率</v>
      </c>
      <c r="E14">
        <f>1/(判定!C11-0.046)/指標!G5*指標!E5</f>
        <v>9.419224738663394E-2</v>
      </c>
      <c r="F14">
        <f>1/(判定!D11-0.046)/指標!G5*指標!E5</f>
        <v>2.0613330227128593E-2</v>
      </c>
    </row>
    <row r="15" spans="1:8" x14ac:dyDescent="0.15">
      <c r="A15" t="s">
        <v>2</v>
      </c>
      <c r="B15" t="s">
        <v>42</v>
      </c>
      <c r="C15" t="s">
        <v>46</v>
      </c>
      <c r="D15" t="str">
        <f t="shared" si="0"/>
        <v>灯油有モード熱効率</v>
      </c>
      <c r="E15">
        <f>1/判定!C11/指標!G6*指標!E6</f>
        <v>8.757180888328428E-2</v>
      </c>
      <c r="F15">
        <f>1/判定!D11/指標!G6*指標!E6</f>
        <v>2.0090003214400517E-2</v>
      </c>
    </row>
    <row r="16" spans="1:8" x14ac:dyDescent="0.15">
      <c r="A16" t="s">
        <v>2</v>
      </c>
      <c r="B16" t="s">
        <v>43</v>
      </c>
      <c r="C16" t="s">
        <v>46</v>
      </c>
      <c r="D16" t="str">
        <f t="shared" si="0"/>
        <v>灯油無モード熱効率</v>
      </c>
      <c r="E16">
        <f>1/判定!C11/指標!G6*指標!E6</f>
        <v>8.757180888328428E-2</v>
      </c>
      <c r="F16">
        <f>1/判定!D11/指標!G6*指標!E6</f>
        <v>2.0090003214400517E-2</v>
      </c>
    </row>
    <row r="17" spans="1:6" x14ac:dyDescent="0.15">
      <c r="A17" t="s">
        <v>2</v>
      </c>
      <c r="B17" t="s">
        <v>42</v>
      </c>
      <c r="C17" t="s">
        <v>48</v>
      </c>
      <c r="D17" t="str">
        <f t="shared" si="0"/>
        <v>灯油有連続給湯効率</v>
      </c>
      <c r="E17">
        <f>1/(判定!C11-0.081)/指標!G6*指標!E6</f>
        <v>9.771961506289234E-2</v>
      </c>
      <c r="F17">
        <f>1/(判定!D11-0.081)/指標!G6*指標!E6</f>
        <v>2.0580298562507301E-2</v>
      </c>
    </row>
    <row r="18" spans="1:6" x14ac:dyDescent="0.15">
      <c r="A18" t="s">
        <v>2</v>
      </c>
      <c r="B18" t="s">
        <v>43</v>
      </c>
      <c r="C18" t="s">
        <v>48</v>
      </c>
      <c r="D18" t="str">
        <f t="shared" si="0"/>
        <v>灯油無連続給湯効率</v>
      </c>
      <c r="E18">
        <f>1/判定!C11/指標!G6*指標!E6</f>
        <v>8.757180888328428E-2</v>
      </c>
      <c r="F18">
        <f>1/判定!D11/指標!G6*指標!E6</f>
        <v>2.0090003214400517E-2</v>
      </c>
    </row>
    <row r="20" spans="1:6" x14ac:dyDescent="0.15">
      <c r="E20" t="s">
        <v>34</v>
      </c>
    </row>
    <row r="21" spans="1:6" x14ac:dyDescent="0.15">
      <c r="C21" t="s">
        <v>0</v>
      </c>
      <c r="E21">
        <f>VLOOKUP(判定!C8&amp;判定!C9&amp;判定!C10, 計算!$D$3:$F$18, 2, FALSE)</f>
        <v>6.6118368005160452E-2</v>
      </c>
    </row>
    <row r="22" spans="1:6" x14ac:dyDescent="0.15">
      <c r="C22" t="s">
        <v>19</v>
      </c>
      <c r="E22">
        <f>VLOOKUP(判定!D8&amp;判定!D9&amp;判定!D10, 計算!$D$3:$F$18, 3, FALSE)</f>
        <v>3.4558823529411767E-2</v>
      </c>
    </row>
    <row r="23" spans="1:6" x14ac:dyDescent="0.15">
      <c r="C23" t="s">
        <v>12</v>
      </c>
      <c r="E23">
        <f>(E21-E22)/E21</f>
        <v>0.47731886657101857</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0B76-DF97-4DF5-95C4-0CADFB37A03A}">
  <sheetPr>
    <pageSetUpPr fitToPage="1"/>
  </sheetPr>
  <dimension ref="B1:I17"/>
  <sheetViews>
    <sheetView topLeftCell="A4" zoomScale="70" zoomScaleNormal="70" workbookViewId="0">
      <selection activeCell="G7" sqref="G7"/>
    </sheetView>
  </sheetViews>
  <sheetFormatPr defaultRowHeight="13.5" x14ac:dyDescent="0.15"/>
  <cols>
    <col min="2" max="2" width="34.625" customWidth="1"/>
    <col min="3" max="3" width="4.875" style="46"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34" t="s">
        <v>23</v>
      </c>
      <c r="C2" s="47"/>
      <c r="D2" s="25" t="s">
        <v>22</v>
      </c>
      <c r="E2" s="24" t="s">
        <v>15</v>
      </c>
      <c r="F2" s="24"/>
      <c r="G2" s="25" t="s">
        <v>14</v>
      </c>
      <c r="H2" s="26"/>
    </row>
    <row r="3" spans="2:9" s="1" customFormat="1" ht="45" customHeight="1" x14ac:dyDescent="0.15">
      <c r="B3" s="35" t="s">
        <v>24</v>
      </c>
      <c r="C3" s="48"/>
      <c r="D3" s="32" t="s">
        <v>13</v>
      </c>
      <c r="E3" s="13">
        <v>0.42299999999999999</v>
      </c>
      <c r="F3" s="2" t="s">
        <v>7</v>
      </c>
      <c r="G3" s="22">
        <v>3.6</v>
      </c>
      <c r="H3" s="2" t="s">
        <v>35</v>
      </c>
    </row>
    <row r="4" spans="2:9" s="1" customFormat="1" ht="45" customHeight="1" x14ac:dyDescent="0.15">
      <c r="B4" s="35" t="s">
        <v>25</v>
      </c>
      <c r="C4" s="48"/>
      <c r="D4" s="32" t="s">
        <v>1</v>
      </c>
      <c r="E4" s="13">
        <v>2.0499999999999998</v>
      </c>
      <c r="F4" s="2" t="s">
        <v>5</v>
      </c>
      <c r="G4" s="22">
        <v>39.75</v>
      </c>
      <c r="H4" s="2" t="s">
        <v>16</v>
      </c>
    </row>
    <row r="5" spans="2:9" s="1" customFormat="1" ht="45" customHeight="1" x14ac:dyDescent="0.15">
      <c r="B5" s="35" t="s">
        <v>26</v>
      </c>
      <c r="C5" s="48"/>
      <c r="D5" s="32" t="s">
        <v>18</v>
      </c>
      <c r="E5" s="10">
        <v>6.53</v>
      </c>
      <c r="F5" s="2" t="s">
        <v>5</v>
      </c>
      <c r="G5" s="22">
        <v>94.45</v>
      </c>
      <c r="H5" s="2" t="s">
        <v>16</v>
      </c>
    </row>
    <row r="6" spans="2:9" s="1" customFormat="1" ht="45" customHeight="1" x14ac:dyDescent="0.15">
      <c r="B6" s="35" t="s">
        <v>28</v>
      </c>
      <c r="C6" s="48"/>
      <c r="D6" s="32" t="s">
        <v>2</v>
      </c>
      <c r="E6" s="10">
        <v>2.5</v>
      </c>
      <c r="F6" s="2" t="s">
        <v>6</v>
      </c>
      <c r="G6" s="22">
        <v>36.6</v>
      </c>
      <c r="H6" s="2" t="s">
        <v>17</v>
      </c>
    </row>
    <row r="7" spans="2:9" s="1" customFormat="1" ht="45" customHeight="1" x14ac:dyDescent="0.15">
      <c r="B7" s="35" t="s">
        <v>30</v>
      </c>
      <c r="C7" s="48"/>
      <c r="D7" s="37"/>
      <c r="E7" s="38"/>
      <c r="F7" s="39"/>
      <c r="G7" s="40"/>
      <c r="H7" s="39"/>
    </row>
    <row r="8" spans="2:9" s="1" customFormat="1" ht="45" customHeight="1" x14ac:dyDescent="0.15">
      <c r="B8" s="35" t="s">
        <v>27</v>
      </c>
      <c r="C8" s="48"/>
      <c r="D8" s="41"/>
      <c r="E8" s="41"/>
      <c r="F8" s="41"/>
      <c r="G8" s="41"/>
      <c r="H8" s="41"/>
    </row>
    <row r="9" spans="2:9" s="1" customFormat="1" ht="45" customHeight="1" x14ac:dyDescent="0.15">
      <c r="B9" s="35" t="s">
        <v>29</v>
      </c>
      <c r="C9" s="48"/>
      <c r="D9" s="42"/>
      <c r="E9" s="43"/>
      <c r="F9" s="44"/>
      <c r="G9" s="45"/>
      <c r="H9" s="44"/>
    </row>
    <row r="10" spans="2:9" s="1" customFormat="1" ht="45" customHeight="1" x14ac:dyDescent="0.15">
      <c r="B10" s="35" t="s">
        <v>31</v>
      </c>
      <c r="C10" s="48"/>
      <c r="D10" s="42"/>
      <c r="E10" s="43"/>
      <c r="F10" s="44"/>
      <c r="G10" s="45"/>
      <c r="H10" s="44"/>
    </row>
    <row r="11" spans="2:9" s="1" customFormat="1" ht="45" customHeight="1" x14ac:dyDescent="0.15">
      <c r="B11" s="35" t="s">
        <v>32</v>
      </c>
      <c r="C11" s="48"/>
      <c r="D11" s="41"/>
      <c r="E11" s="41"/>
      <c r="F11" s="41"/>
      <c r="G11" s="41"/>
      <c r="H11" s="41"/>
      <c r="I11" s="3"/>
    </row>
    <row r="12" spans="2:9" s="1" customFormat="1" ht="26.1" customHeight="1" x14ac:dyDescent="0.15">
      <c r="B12" s="33"/>
      <c r="C12" s="36"/>
      <c r="E12" s="11"/>
      <c r="F12" s="11"/>
      <c r="G12" s="11"/>
      <c r="H12" s="11"/>
      <c r="I12" s="11"/>
    </row>
    <row r="13" spans="2:9" s="1" customFormat="1" ht="26.45" customHeight="1" x14ac:dyDescent="0.15">
      <c r="B13" s="23"/>
      <c r="C13" s="36"/>
      <c r="E13" s="12"/>
      <c r="F13" s="12"/>
      <c r="G13" s="12"/>
      <c r="H13" s="12"/>
      <c r="I13" s="12"/>
    </row>
    <row r="14" spans="2:9" s="1" customFormat="1" ht="26.45" customHeight="1" x14ac:dyDescent="0.15">
      <c r="B14" s="23"/>
      <c r="C14" s="36"/>
      <c r="E14" s="12"/>
      <c r="F14" s="12"/>
      <c r="G14" s="12"/>
      <c r="H14" s="12"/>
      <c r="I14" s="12"/>
    </row>
    <row r="15" spans="2:9" s="1" customFormat="1" ht="26.45" customHeight="1" x14ac:dyDescent="0.15">
      <c r="B15" s="23"/>
      <c r="C15" s="36"/>
      <c r="E15" s="12"/>
      <c r="F15" s="12"/>
      <c r="G15" s="12"/>
      <c r="H15" s="12"/>
      <c r="I15" s="12"/>
    </row>
    <row r="17" spans="2:3" ht="14.25" x14ac:dyDescent="0.15">
      <c r="B17" s="23"/>
      <c r="C17" s="36"/>
    </row>
  </sheetData>
  <phoneticPr fontId="1"/>
  <pageMargins left="0.7" right="0.7" top="0.75" bottom="0.75" header="0.3" footer="0.3"/>
  <pageSetup paperSize="9" scale="8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2745-EE64-49E0-B007-172281482B98}">
  <sheetPr>
    <pageSetUpPr fitToPage="1"/>
  </sheetPr>
  <dimension ref="B1:D15"/>
  <sheetViews>
    <sheetView tabSelected="1" view="pageBreakPreview" zoomScale="70" zoomScaleNormal="85" zoomScaleSheetLayoutView="70" workbookViewId="0">
      <selection activeCell="B2" sqref="B2"/>
    </sheetView>
  </sheetViews>
  <sheetFormatPr defaultColWidth="8.875" defaultRowHeight="13.5" x14ac:dyDescent="0.15"/>
  <cols>
    <col min="1" max="1" width="8.625" style="1" customWidth="1"/>
    <col min="2" max="2" width="53.375" style="16" customWidth="1"/>
    <col min="3" max="3" width="29.5" style="1" customWidth="1"/>
    <col min="4" max="4" width="31" style="1" customWidth="1"/>
    <col min="5" max="5" width="8.625" style="1" customWidth="1"/>
    <col min="6" max="16384" width="8.875" style="1"/>
  </cols>
  <sheetData>
    <row r="1" spans="2:4" ht="32.1" customHeight="1" x14ac:dyDescent="0.15">
      <c r="B1" s="15" t="s">
        <v>53</v>
      </c>
    </row>
    <row r="2" spans="2:4" ht="218.45" customHeight="1" x14ac:dyDescent="0.15">
      <c r="B2" s="17"/>
      <c r="C2" s="14"/>
      <c r="D2" s="14"/>
    </row>
    <row r="3" spans="2:4" ht="218.45" customHeight="1" x14ac:dyDescent="0.15">
      <c r="B3" s="17"/>
      <c r="C3" s="14"/>
      <c r="D3" s="14"/>
    </row>
    <row r="4" spans="2:4" ht="43.5" customHeight="1" x14ac:dyDescent="0.15">
      <c r="B4" s="18"/>
      <c r="C4" s="9" t="s">
        <v>0</v>
      </c>
      <c r="D4" s="50" t="s">
        <v>4</v>
      </c>
    </row>
    <row r="5" spans="2:4" ht="36" customHeight="1" x14ac:dyDescent="0.15">
      <c r="B5" s="5" t="s">
        <v>3</v>
      </c>
      <c r="C5" s="29"/>
      <c r="D5" s="29"/>
    </row>
    <row r="6" spans="2:4" ht="36" customHeight="1" x14ac:dyDescent="0.15">
      <c r="B6" s="5" t="s">
        <v>33</v>
      </c>
      <c r="C6" s="29"/>
      <c r="D6" s="29"/>
    </row>
    <row r="7" spans="2:4" ht="36" customHeight="1" x14ac:dyDescent="0.15">
      <c r="B7" s="5" t="s">
        <v>10</v>
      </c>
      <c r="C7" s="29"/>
      <c r="D7" s="29"/>
    </row>
    <row r="8" spans="2:4" ht="36" customHeight="1" x14ac:dyDescent="0.15">
      <c r="B8" s="5" t="s">
        <v>21</v>
      </c>
      <c r="C8" s="29"/>
      <c r="D8" s="29"/>
    </row>
    <row r="9" spans="2:4" ht="36" customHeight="1" x14ac:dyDescent="0.15">
      <c r="B9" s="5" t="s">
        <v>40</v>
      </c>
      <c r="C9" s="29"/>
      <c r="D9" s="29"/>
    </row>
    <row r="10" spans="2:4" ht="36" customHeight="1" x14ac:dyDescent="0.15">
      <c r="B10" s="5" t="s">
        <v>37</v>
      </c>
      <c r="C10" s="29"/>
      <c r="D10" s="29"/>
    </row>
    <row r="11" spans="2:4" ht="36" customHeight="1" x14ac:dyDescent="0.15">
      <c r="B11" s="5" t="s">
        <v>11</v>
      </c>
      <c r="C11" s="29"/>
      <c r="D11" s="29"/>
    </row>
    <row r="12" spans="2:4" ht="39.950000000000003" customHeight="1" x14ac:dyDescent="0.15">
      <c r="B12" s="8" t="s">
        <v>12</v>
      </c>
      <c r="C12" s="49"/>
      <c r="D12" s="30"/>
    </row>
    <row r="13" spans="2:4" ht="39.950000000000003" customHeight="1" thickBot="1" x14ac:dyDescent="0.2">
      <c r="B13" s="4"/>
      <c r="C13" s="19"/>
      <c r="D13" s="27"/>
    </row>
    <row r="14" spans="2:4" ht="39.950000000000003" customHeight="1" thickBot="1" x14ac:dyDescent="0.2">
      <c r="B14" s="6" t="s">
        <v>9</v>
      </c>
      <c r="C14" s="7"/>
      <c r="D14" s="28"/>
    </row>
    <row r="15" spans="2:4" ht="26.45" customHeight="1" x14ac:dyDescent="0.15">
      <c r="B15" s="21"/>
      <c r="C15" s="20"/>
      <c r="D15" s="11"/>
    </row>
  </sheetData>
  <phoneticPr fontId="1"/>
  <printOptions horizontalCentered="1" verticalCentered="1"/>
  <pageMargins left="0.25" right="0.25"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991BCF-9B7D-4497-BF72-E4E97987E297}">
          <x14:formula1>
            <xm:f>計算!$H$3:$H$7</xm:f>
          </x14:formula1>
          <xm:sqref>C10:D10</xm:sqref>
        </x14:dataValidation>
        <x14:dataValidation type="list" allowBlank="1" showInputMessage="1" showErrorMessage="1" xr:uid="{DC43CF66-D469-4737-90ED-8360E6C3E95C}">
          <x14:formula1>
            <xm:f>計算!$B$3:$B$4</xm:f>
          </x14:formula1>
          <xm:sqref>C9:D9</xm:sqref>
        </x14:dataValidation>
        <x14:dataValidation type="list" allowBlank="1" showInputMessage="1" showErrorMessage="1" xr:uid="{615EBF78-A9F1-4750-AA16-AAF867F20B12}">
          <x14:formula1>
            <xm:f>指標!$B$3:$B$11</xm:f>
          </x14:formula1>
          <xm:sqref>C5:D5</xm:sqref>
        </x14:dataValidation>
        <x14:dataValidation type="list" allowBlank="1" showInputMessage="1" showErrorMessage="1" xr:uid="{E8278DCC-2724-4C23-AE26-7E5859A82BEE}">
          <x14:formula1>
            <xm:f>指標!$D$3:$D$6</xm:f>
          </x14:formula1>
          <xm:sqref>C8:D8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判定</vt:lpstr>
      <vt:lpstr>計算</vt:lpstr>
      <vt:lpstr>指標</vt:lpstr>
      <vt:lpstr>白紙</vt:lpstr>
      <vt:lpstr>白紙!Print_Area</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01832</dc:creator>
  <cp:lastModifiedBy>01832</cp:lastModifiedBy>
  <cp:lastPrinted>2025-04-28T08:00:07Z</cp:lastPrinted>
  <dcterms:created xsi:type="dcterms:W3CDTF">2025-04-28T07:44:25Z</dcterms:created>
  <dcterms:modified xsi:type="dcterms:W3CDTF">2025-04-28T08:00:09Z</dcterms:modified>
</cp:coreProperties>
</file>