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Z:\2庶務共有\Ｒ２年度\2 調査一件\39_公営企業に係る｢経営比較分析表｣(R1年度決算)の分析等についてR3.2.9■\04_京都府からの修正依頼 R03.02.12\03_修正 R03.02.15\"/>
    </mc:Choice>
  </mc:AlternateContent>
  <xr:revisionPtr revIDLastSave="0" documentId="13_ncr:1_{D96FB301-BC05-4706-98DA-BF77602BBEED}" xr6:coauthVersionLast="36" xr6:coauthVersionMax="36" xr10:uidLastSave="{00000000-0000-0000-0000-000000000000}"/>
  <workbookProtection workbookAlgorithmName="SHA-512" workbookHashValue="u248Eyk5sbccEKU66mHmVAplRwowyOsw9KzykWYTwZDh+hL1MY8DK1us3urnJ3V4Nup02PAsZi2wIN5NBcY1yg==" workbookSaltValue="OGBAQvyXIu6+tGqv2gJFow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F85" i="4"/>
  <c r="E85" i="4"/>
  <c r="AL10" i="4"/>
  <c r="AD10" i="4"/>
  <c r="P10" i="4"/>
  <c r="B10" i="4"/>
  <c r="AT8" i="4"/>
  <c r="AL8" i="4"/>
  <c r="I8" i="4"/>
</calcChain>
</file>

<file path=xl/sharedStrings.xml><?xml version="1.0" encoding="utf-8"?>
<sst xmlns="http://schemas.openxmlformats.org/spreadsheetml/2006/main" count="231" uniqueCount="117">
  <si>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</si>
  <si>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</si>
  <si>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</si>
  <si>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</si>
  <si>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</si>
  <si>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</si>
  <si>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</si>
  <si>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</si>
  <si>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</si>
  <si>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</si>
  <si>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</si>
  <si>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</si>
  <si>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</si>
  <si>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</si>
  <si>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</si>
  <si>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</si>
  <si>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</si>
  <si>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</si>
  <si>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</si>
  <si>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</si>
  <si>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</si>
  <si>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</si>
  <si>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</si>
  <si>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</si>
  <si>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</si>
  <si>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</si>
  <si>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</si>
  <si>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</si>
  <si>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</si>
  <si>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</si>
  <si>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</si>
  <si>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</si>
  <si>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</si>
  <si>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</si>
  <si>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</si>
  <si>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</si>
  <si>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</si>
  <si>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</si>
  <si>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</si>
  <si>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</si>
  <si>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</si>
  <si>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</si>
  <si>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</si>
  <si>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</si>
  <si>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</si>
  <si>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</si>
  <si>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</si>
  <si>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</si>
  <si>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</si>
  <si>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</si>
  <si>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</si>
  <si>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</si>
  <si>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</si>
  <si>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</si>
  <si>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</si>
  <si>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</si>
  <si>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</si>
  <si>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</si>
  <si>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</si>
  <si>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</si>
  <si>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</si>
  <si>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</si>
  <si>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</si>
  <si>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</si>
  <si>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</si>
  <si>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</si>
  <si>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</si>
  <si>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</si>
  <si>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</si>
  <si>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</si>
  <si>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</si>
  <si>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</si>
  <si>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</si>
  <si>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</si>
  <si>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</si>
  <si>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</si>
  <si>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</si>
  <si>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</si>
  <si>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</si>
  <si>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</si>
  <si>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</si>
  <si>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</si>
  <si>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</si>
  <si>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</si>
  <si>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</si>
  <si>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</si>
  <si>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</si>
  <si>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</si>
  <si>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</si>
  <si>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</si>
  <si>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</si>
  <si>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</si>
  <si>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</si>
  <si>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</si>
  <si>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</si>
  <si>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</si>
  <si>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宇治市</t>
  </si>
  <si>
    <t>法適用</t>
  </si>
  <si>
    <t>下水道事業</t>
  </si>
  <si>
    <t>公共下水道</t>
  </si>
  <si>
    <t>Ab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</si>
  <si>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</si>
  <si>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</si>
  <si>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</si>
  <si>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</si>
  <si>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</si>
  <si>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</si>
  <si>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</si>
  <si>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</si>
  <si>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</si>
  <si>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</si>
  <si>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</si>
  <si>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</si>
  <si>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</si>
  <si>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現時点でも下水道建設に取り組み、多額の設備投資及び公債費の償還を行っており、類似団体と比較して現時点での経営分析は、経費を多く要する状況である。
　他方、使用料単価は1㎥あたり160円を超えており、20㎥あたり下水道使用料3,082円と同じく一定の水準に達している。
　また、建設費及び公債費を除く維持管理費は、人口密度が高いこと・老朽化が進んでいないことから、低い水準にあり、整備が完了すれば、各指標は好転するものと考えられる。
　整備完了に向けて今後も整備の推進が必要であるため、現状の経営がしばらくの間は続くことになるが、法適化による経営内容の明瞭化により、一層の正確な経営状況の把握・分析を進め、適正な経営となるように努める。</t>
    <phoneticPr fontId="4"/>
  </si>
  <si>
    <t>　現在も下水道管渠の整備に取り組んでいることから、本市で整備した管渠は新しいものが多い。
　一方で開発等に伴い民間で整備され、のちに本市で引き取った管渠については老朽化したものが多く、これらの更新・修繕が必要となっている。
　本市は比較的新しい管渠が多いこともあり、当面は管渠整備を優先しつつも、老朽管の更新・修繕に取り組んでいく。
　なお、有形固定資産減価償却率は、平成27年度からの企業会計導入のため、減価償却実績が少なく、低い値となっている。
　また、令和元年度で法定耐用年数を超過する管渠が多くあったことから、管渠老朽化率が上昇した。</t>
    <rPh sb="210" eb="211">
      <t>スク</t>
    </rPh>
    <rPh sb="229" eb="231">
      <t>レイワ</t>
    </rPh>
    <rPh sb="231" eb="233">
      <t>ガンネン</t>
    </rPh>
    <rPh sb="233" eb="234">
      <t>ド</t>
    </rPh>
    <rPh sb="235" eb="237">
      <t>ホウテイ</t>
    </rPh>
    <rPh sb="237" eb="239">
      <t>タイヨウ</t>
    </rPh>
    <rPh sb="239" eb="241">
      <t>ネンスウ</t>
    </rPh>
    <rPh sb="242" eb="244">
      <t>チョウカ</t>
    </rPh>
    <rPh sb="246" eb="248">
      <t>カンキョ</t>
    </rPh>
    <rPh sb="249" eb="250">
      <t>オオ</t>
    </rPh>
    <rPh sb="259" eb="261">
      <t>カンキョ</t>
    </rPh>
    <rPh sb="261" eb="264">
      <t>ロウキュウカ</t>
    </rPh>
    <rPh sb="264" eb="265">
      <t>リツ</t>
    </rPh>
    <rPh sb="266" eb="268">
      <t>ジョウショウ</t>
    </rPh>
    <phoneticPr fontId="4"/>
  </si>
  <si>
    <t>　令和元年度は、経常収支比率が100％を上回り、累積欠損金比率が改善したものの、流動比率とともに類似団体と比べて厳しい数値となっている。これは、現時点の普及率が95.25％であり、今なお下水道建設に取り組んでいることから、多額の設備投資・公債費の償還を要する状況であり、早期に整備を完了した類似団体と比較して、企業債残高対事業規模比率、汚水処理原価は高く、経費回収率、水洗化率は低い状況となっている。
　一方、下水道使用料水準は平成18年の料金改定以後、使用料単価は1㎥あたり160円を超えており、20㎥あたり下水道使用料3,082円と同じく一定の水準に達している。
　施設利用率に関しては、類似団体平均値をやや上回っている。現在も下水道整備中であり、今後の流量増加が見込まれることから、数値は上昇すると考えている。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</si>
</sst>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0.01</c:v>
                </c:pt>
                <c:pt idx="2">
                  <c:v>0.24</c:v>
                </c:pt>
                <c:pt idx="3">
                  <c:v>0.27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3-48DC-A130-44C7DB6E0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0.16</c:v>
                </c:pt>
                <c:pt idx="2">
                  <c:v>0.1</c:v>
                </c:pt>
                <c:pt idx="3">
                  <c:v>0.12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3-48DC-A130-44C7DB6E0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61.14</c:v>
                </c:pt>
                <c:pt idx="1">
                  <c:v>57.63</c:v>
                </c:pt>
                <c:pt idx="2">
                  <c:v>70.14</c:v>
                </c:pt>
                <c:pt idx="3">
                  <c:v>75.11</c:v>
                </c:pt>
                <c:pt idx="4">
                  <c:v>70.739999999999995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B-424B-A139-B697BC834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64.81</c:v>
                </c:pt>
                <c:pt idx="1">
                  <c:v>64.66</c:v>
                </c:pt>
                <c:pt idx="2">
                  <c:v>70.37</c:v>
                </c:pt>
                <c:pt idx="3">
                  <c:v>68.3</c:v>
                </c:pt>
                <c:pt idx="4">
                  <c:v>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B-424B-A139-B697BC834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82.63</c:v>
                </c:pt>
                <c:pt idx="1">
                  <c:v>83.8</c:v>
                </c:pt>
                <c:pt idx="2">
                  <c:v>84.8</c:v>
                </c:pt>
                <c:pt idx="3">
                  <c:v>85.67</c:v>
                </c:pt>
                <c:pt idx="4">
                  <c:v>87.57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F-461C-BB84-24E173C40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96.89</c:v>
                </c:pt>
                <c:pt idx="1">
                  <c:v>97.08</c:v>
                </c:pt>
                <c:pt idx="2">
                  <c:v>96.75</c:v>
                </c:pt>
                <c:pt idx="3">
                  <c:v>96.78</c:v>
                </c:pt>
                <c:pt idx="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F-461C-BB84-24E173C40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97.43</c:v>
                </c:pt>
                <c:pt idx="1">
                  <c:v>101.11</c:v>
                </c:pt>
                <c:pt idx="2">
                  <c:v>100.47</c:v>
                </c:pt>
                <c:pt idx="3">
                  <c:v>100.5</c:v>
                </c:pt>
                <c:pt idx="4">
                  <c:v>100.43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5-4DAC-A446-64CECA56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110.25</c:v>
                </c:pt>
                <c:pt idx="1">
                  <c:v>109.82</c:v>
                </c:pt>
                <c:pt idx="2">
                  <c:v>106.55</c:v>
                </c:pt>
                <c:pt idx="3">
                  <c:v>106.78</c:v>
                </c:pt>
                <c:pt idx="4">
                  <c:v>106.31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5-4DAC-A446-64CECA56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3.41</c:v>
                </c:pt>
                <c:pt idx="1">
                  <c:v>6.62</c:v>
                </c:pt>
                <c:pt idx="2">
                  <c:v>9.56</c:v>
                </c:pt>
                <c:pt idx="3">
                  <c:v>12.34</c:v>
                </c:pt>
                <c:pt idx="4">
                  <c:v>14.99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D-48B6-B7CC-69C29AD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25.8</c:v>
                </c:pt>
                <c:pt idx="1">
                  <c:v>25.28</c:v>
                </c:pt>
                <c:pt idx="2">
                  <c:v>28.24</c:v>
                </c:pt>
                <c:pt idx="3">
                  <c:v>29.38</c:v>
                </c:pt>
                <c:pt idx="4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D-48B6-B7CC-69C29AD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0.54</c:v>
                </c:pt>
                <c:pt idx="3" formatCode="#,##0.00;&quot;△&quot;#,##0.00;&quot;-&quot;">
                  <c:v>0.49</c:v>
                </c:pt>
                <c:pt idx="4" formatCode="#,##0.00;&quot;△&quot;#,##0.00;&quot;-&quot;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3-4F10-B326-A10D621FA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3.39</c:v>
                </c:pt>
                <c:pt idx="1">
                  <c:v>4.08</c:v>
                </c:pt>
                <c:pt idx="2">
                  <c:v>3.67</c:v>
                </c:pt>
                <c:pt idx="3">
                  <c:v>3.45</c:v>
                </c:pt>
                <c:pt idx="4">
                  <c:v>5.0199999999999996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3-4F10-B326-A10D621FA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5.66</c:v>
                </c:pt>
                <c:pt idx="1">
                  <c:v>3.64</c:v>
                </c:pt>
                <c:pt idx="2">
                  <c:v>3</c:v>
                </c:pt>
                <c:pt idx="3">
                  <c:v>2.2400000000000002</c:v>
                </c:pt>
                <c:pt idx="4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6-4AD6-9911-A9A271418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0.45</c:v>
                </c:pt>
                <c:pt idx="2">
                  <c:v>0.41</c:v>
                </c:pt>
                <c:pt idx="3">
                  <c:v>0.19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6-4AD6-9911-A9A271418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42.97</c:v>
                </c:pt>
                <c:pt idx="1">
                  <c:v>35.729999999999997</c:v>
                </c:pt>
                <c:pt idx="2">
                  <c:v>47.49</c:v>
                </c:pt>
                <c:pt idx="3">
                  <c:v>45.93</c:v>
                </c:pt>
                <c:pt idx="4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E-4252-B50E-0757420D3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65.17</c:v>
                </c:pt>
                <c:pt idx="1">
                  <c:v>67.7</c:v>
                </c:pt>
                <c:pt idx="2">
                  <c:v>83.46</c:v>
                </c:pt>
                <c:pt idx="3">
                  <c:v>80.64</c:v>
                </c:pt>
                <c:pt idx="4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E-4252-B50E-0757420D3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1535.06</c:v>
                </c:pt>
                <c:pt idx="1">
                  <c:v>1515</c:v>
                </c:pt>
                <c:pt idx="2">
                  <c:v>1479.87</c:v>
                </c:pt>
                <c:pt idx="3">
                  <c:v>1450.88</c:v>
                </c:pt>
                <c:pt idx="4">
                  <c:v>1409.27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5-424B-B3F0-59531546B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642.57000000000005</c:v>
                </c:pt>
                <c:pt idx="1">
                  <c:v>599.92999999999995</c:v>
                </c:pt>
                <c:pt idx="2">
                  <c:v>612.6</c:v>
                </c:pt>
                <c:pt idx="3">
                  <c:v>606.79999999999995</c:v>
                </c:pt>
                <c:pt idx="4">
                  <c:v>585.55999999999995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5-424B-B3F0-59531546B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87.26</c:v>
                </c:pt>
                <c:pt idx="1">
                  <c:v>84.15</c:v>
                </c:pt>
                <c:pt idx="2">
                  <c:v>87.9</c:v>
                </c:pt>
                <c:pt idx="3">
                  <c:v>88.88</c:v>
                </c:pt>
                <c:pt idx="4">
                  <c:v>89.72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D-4145-BD64-CB4EE34D6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94.3</c:v>
                </c:pt>
                <c:pt idx="1">
                  <c:v>95.76</c:v>
                </c:pt>
                <c:pt idx="2">
                  <c:v>100.97</c:v>
                </c:pt>
                <c:pt idx="3">
                  <c:v>101.84</c:v>
                </c:pt>
                <c:pt idx="4">
                  <c:v>101.62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D-4145-BD64-CB4EE34D6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187.24</c:v>
                </c:pt>
                <c:pt idx="1">
                  <c:v>194.34</c:v>
                </c:pt>
                <c:pt idx="2">
                  <c:v>185.68</c:v>
                </c:pt>
                <c:pt idx="3">
                  <c:v>183.76</c:v>
                </c:pt>
                <c:pt idx="4">
                  <c:v>182.1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3-450F-92FD-BB8FA6F77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120.18</c:v>
                </c:pt>
                <c:pt idx="1">
                  <c:v>119</c:v>
                </c:pt>
                <c:pt idx="2">
                  <c:v>118.78</c:v>
                </c:pt>
                <c:pt idx="3">
                  <c:v>119.39</c:v>
                </c:pt>
                <c:pt idx="4">
                  <c:v>117.41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3-450F-92FD-BB8FA6F77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1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京都府　宇治市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Ab</v>
      </c>
      <c r="X8" s="72"/>
      <c r="Y8" s="72"/>
      <c r="Z8" s="72"/>
      <c r="AA8" s="72"/>
      <c r="AB8" s="72"/>
      <c r="AC8" s="72"/>
      <c r="AD8" s="73" t="str">
        <f>データ!$M$6</f>
        <v>その他</v>
      </c>
      <c r="AE8" s="73"/>
      <c r="AF8" s="73"/>
      <c r="AG8" s="73"/>
      <c r="AH8" s="73"/>
      <c r="AI8" s="73"/>
      <c r="AJ8" s="73"/>
      <c r="AK8" s="3"/>
      <c r="AL8" s="69">
        <f>データ!S6</f>
        <v>185878</v>
      </c>
      <c r="AM8" s="69"/>
      <c r="AN8" s="69"/>
      <c r="AO8" s="69"/>
      <c r="AP8" s="69"/>
      <c r="AQ8" s="69"/>
      <c r="AR8" s="69"/>
      <c r="AS8" s="69"/>
      <c r="AT8" s="68">
        <f>データ!T6</f>
        <v>67.540000000000006</v>
      </c>
      <c r="AU8" s="68"/>
      <c r="AV8" s="68"/>
      <c r="AW8" s="68"/>
      <c r="AX8" s="68"/>
      <c r="AY8" s="68"/>
      <c r="AZ8" s="68"/>
      <c r="BA8" s="68"/>
      <c r="BB8" s="68">
        <f>データ!U6</f>
        <v>2752.12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53.52</v>
      </c>
      <c r="J10" s="68"/>
      <c r="K10" s="68"/>
      <c r="L10" s="68"/>
      <c r="M10" s="68"/>
      <c r="N10" s="68"/>
      <c r="O10" s="68"/>
      <c r="P10" s="68">
        <f>データ!P6</f>
        <v>95.25</v>
      </c>
      <c r="Q10" s="68"/>
      <c r="R10" s="68"/>
      <c r="S10" s="68"/>
      <c r="T10" s="68"/>
      <c r="U10" s="68"/>
      <c r="V10" s="68"/>
      <c r="W10" s="68">
        <f>データ!Q6</f>
        <v>86.67</v>
      </c>
      <c r="X10" s="68"/>
      <c r="Y10" s="68"/>
      <c r="Z10" s="68"/>
      <c r="AA10" s="68"/>
      <c r="AB10" s="68"/>
      <c r="AC10" s="68"/>
      <c r="AD10" s="69">
        <f>データ!R6</f>
        <v>3082</v>
      </c>
      <c r="AE10" s="69"/>
      <c r="AF10" s="69"/>
      <c r="AG10" s="69"/>
      <c r="AH10" s="69"/>
      <c r="AI10" s="69"/>
      <c r="AJ10" s="69"/>
      <c r="AK10" s="2"/>
      <c r="AL10" s="69">
        <f>データ!V6</f>
        <v>176656</v>
      </c>
      <c r="AM10" s="69"/>
      <c r="AN10" s="69"/>
      <c r="AO10" s="69"/>
      <c r="AP10" s="69"/>
      <c r="AQ10" s="69"/>
      <c r="AR10" s="69"/>
      <c r="AS10" s="69"/>
      <c r="AT10" s="68">
        <f>データ!W6</f>
        <v>18.809999999999999</v>
      </c>
      <c r="AU10" s="68"/>
      <c r="AV10" s="68"/>
      <c r="AW10" s="68"/>
      <c r="AX10" s="68"/>
      <c r="AY10" s="68"/>
      <c r="AZ10" s="68"/>
      <c r="BA10" s="68"/>
      <c r="BB10" s="68">
        <f>データ!X6</f>
        <v>9391.6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114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【108.07】</v>
      </c>
      <c r="F85" s="26" t="str">
        <f>データ!AT6</f>
        <v>【3.09】</v>
      </c>
      <c r="G85" s="26" t="str">
        <f>データ!BE6</f>
        <v>【69.54】</v>
      </c>
      <c r="H85" s="26" t="str">
        <f>データ!BP6</f>
        <v>【682.51】</v>
      </c>
      <c r="I85" s="26" t="str">
        <f>データ!CA6</f>
        <v>【100.34】</v>
      </c>
      <c r="J85" s="26" t="str">
        <f>データ!CL6</f>
        <v>【136.15】</v>
      </c>
      <c r="K85" s="26" t="str">
        <f>データ!CW6</f>
        <v>【59.64】</v>
      </c>
      <c r="L85" s="26" t="str">
        <f>データ!DH6</f>
        <v>【95.35】</v>
      </c>
      <c r="M85" s="26" t="str">
        <f>データ!DS6</f>
        <v>【38.57】</v>
      </c>
      <c r="N85" s="26" t="str">
        <f>データ!ED6</f>
        <v>【5.90】</v>
      </c>
      <c r="O85" s="26" t="str">
        <f>データ!EO6</f>
        <v>【0.22】</v>
      </c>
    </row>
  </sheetData>
  <sheetProtection algorithmName="SHA-512" hashValue="DRQWsZ/c1FDzee4el8p5KX/jl9I2ERP9J2+4espE2rAOlsyZtHWUVhh3ZKSPzKjSFx4QBW6D5yIwVCbEWb+XQw==" saltValue="ukaMS4hMvIcQil+Zcwus9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262048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京都府　宇治市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Ab</v>
      </c>
      <c r="M6" s="33" t="str">
        <f t="shared" si="3"/>
        <v>その他</v>
      </c>
      <c r="N6" s="34" t="str">
        <f t="shared" si="3"/>
        <v>-</v>
      </c>
      <c r="O6" s="34">
        <f t="shared" si="3"/>
        <v>53.52</v>
      </c>
      <c r="P6" s="34">
        <f t="shared" si="3"/>
        <v>95.25</v>
      </c>
      <c r="Q6" s="34">
        <f t="shared" si="3"/>
        <v>86.67</v>
      </c>
      <c r="R6" s="34">
        <f t="shared" si="3"/>
        <v>3082</v>
      </c>
      <c r="S6" s="34">
        <f t="shared" si="3"/>
        <v>185878</v>
      </c>
      <c r="T6" s="34">
        <f t="shared" si="3"/>
        <v>67.540000000000006</v>
      </c>
      <c r="U6" s="34">
        <f t="shared" si="3"/>
        <v>2752.12</v>
      </c>
      <c r="V6" s="34">
        <f t="shared" si="3"/>
        <v>176656</v>
      </c>
      <c r="W6" s="34">
        <f t="shared" si="3"/>
        <v>18.809999999999999</v>
      </c>
      <c r="X6" s="34">
        <f t="shared" si="3"/>
        <v>9391.6</v>
      </c>
      <c r="Y6" s="35">
        <f>IF(Y7="",NA(),Y7)</f>
        <v>97.43</v>
      </c>
      <c r="Z6" s="35">
        <f t="shared" ref="Z6:AH6" si="4">IF(Z7="",NA(),Z7)</f>
        <v>101.11</v>
      </c>
      <c r="AA6" s="35">
        <f t="shared" si="4"/>
        <v>100.47</v>
      </c>
      <c r="AB6" s="35">
        <f t="shared" si="4"/>
        <v>100.5</v>
      </c>
      <c r="AC6" s="35">
        <f t="shared" si="4"/>
        <v>100.43</v>
      </c>
      <c r="AD6" s="35">
        <f t="shared" si="4"/>
        <v>110.25</v>
      </c>
      <c r="AE6" s="35">
        <f t="shared" si="4"/>
        <v>109.82</v>
      </c>
      <c r="AF6" s="35">
        <f t="shared" si="4"/>
        <v>106.55</v>
      </c>
      <c r="AG6" s="35">
        <f t="shared" si="4"/>
        <v>106.78</v>
      </c>
      <c r="AH6" s="35">
        <f t="shared" si="4"/>
        <v>106.31</v>
      </c>
      <c r="AI6" s="34" t="str">
        <f>IF(AI7="","",IF(AI7="-","【-】","【"&amp;SUBSTITUTE(TEXT(AI7,"#,##0.00"),"-","△")&amp;"】"))</f>
        <v>【108.07】</v>
      </c>
      <c r="AJ6" s="35">
        <f>IF(AJ7="",NA(),AJ7)</f>
        <v>5.66</v>
      </c>
      <c r="AK6" s="35">
        <f t="shared" ref="AK6:AS6" si="5">IF(AK7="",NA(),AK7)</f>
        <v>3.64</v>
      </c>
      <c r="AL6" s="35">
        <f t="shared" si="5"/>
        <v>3</v>
      </c>
      <c r="AM6" s="35">
        <f t="shared" si="5"/>
        <v>2.2400000000000002</v>
      </c>
      <c r="AN6" s="35">
        <f t="shared" si="5"/>
        <v>1.59</v>
      </c>
      <c r="AO6" s="35">
        <f t="shared" si="5"/>
        <v>0.6</v>
      </c>
      <c r="AP6" s="35">
        <f t="shared" si="5"/>
        <v>0.45</v>
      </c>
      <c r="AQ6" s="35">
        <f t="shared" si="5"/>
        <v>0.41</v>
      </c>
      <c r="AR6" s="35">
        <f t="shared" si="5"/>
        <v>0.19</v>
      </c>
      <c r="AS6" s="35">
        <f t="shared" si="5"/>
        <v>0.05</v>
      </c>
      <c r="AT6" s="34" t="str">
        <f>IF(AT7="","",IF(AT7="-","【-】","【"&amp;SUBSTITUTE(TEXT(AT7,"#,##0.00"),"-","△")&amp;"】"))</f>
        <v>【3.09】</v>
      </c>
      <c r="AU6" s="35">
        <f>IF(AU7="",NA(),AU7)</f>
        <v>42.97</v>
      </c>
      <c r="AV6" s="35">
        <f t="shared" ref="AV6:BD6" si="6">IF(AV7="",NA(),AV7)</f>
        <v>35.729999999999997</v>
      </c>
      <c r="AW6" s="35">
        <f t="shared" si="6"/>
        <v>47.49</v>
      </c>
      <c r="AX6" s="35">
        <f t="shared" si="6"/>
        <v>45.93</v>
      </c>
      <c r="AY6" s="35">
        <f t="shared" si="6"/>
        <v>43.7</v>
      </c>
      <c r="AZ6" s="35">
        <f t="shared" si="6"/>
        <v>65.17</v>
      </c>
      <c r="BA6" s="35">
        <f t="shared" si="6"/>
        <v>67.7</v>
      </c>
      <c r="BB6" s="35">
        <f t="shared" si="6"/>
        <v>83.46</v>
      </c>
      <c r="BC6" s="35">
        <f t="shared" si="6"/>
        <v>80.64</v>
      </c>
      <c r="BD6" s="35">
        <f t="shared" si="6"/>
        <v>88.1</v>
      </c>
      <c r="BE6" s="34" t="str">
        <f>IF(BE7="","",IF(BE7="-","【-】","【"&amp;SUBSTITUTE(TEXT(BE7,"#,##0.00"),"-","△")&amp;"】"))</f>
        <v>【69.54】</v>
      </c>
      <c r="BF6" s="35">
        <f>IF(BF7="",NA(),BF7)</f>
        <v>1535.06</v>
      </c>
      <c r="BG6" s="35">
        <f t="shared" ref="BG6:BO6" si="7">IF(BG7="",NA(),BG7)</f>
        <v>1515</v>
      </c>
      <c r="BH6" s="35">
        <f t="shared" si="7"/>
        <v>1479.87</v>
      </c>
      <c r="BI6" s="35">
        <f t="shared" si="7"/>
        <v>1450.88</v>
      </c>
      <c r="BJ6" s="35">
        <f t="shared" si="7"/>
        <v>1409.27</v>
      </c>
      <c r="BK6" s="35">
        <f t="shared" si="7"/>
        <v>642.57000000000005</v>
      </c>
      <c r="BL6" s="35">
        <f t="shared" si="7"/>
        <v>599.92999999999995</v>
      </c>
      <c r="BM6" s="35">
        <f t="shared" si="7"/>
        <v>612.6</v>
      </c>
      <c r="BN6" s="35">
        <f t="shared" si="7"/>
        <v>606.79999999999995</v>
      </c>
      <c r="BO6" s="35">
        <f t="shared" si="7"/>
        <v>585.55999999999995</v>
      </c>
      <c r="BP6" s="34" t="str">
        <f>IF(BP7="","",IF(BP7="-","【-】","【"&amp;SUBSTITUTE(TEXT(BP7,"#,##0.00"),"-","△")&amp;"】"))</f>
        <v>【682.51】</v>
      </c>
      <c r="BQ6" s="35">
        <f>IF(BQ7="",NA(),BQ7)</f>
        <v>87.26</v>
      </c>
      <c r="BR6" s="35">
        <f t="shared" ref="BR6:BZ6" si="8">IF(BR7="",NA(),BR7)</f>
        <v>84.15</v>
      </c>
      <c r="BS6" s="35">
        <f t="shared" si="8"/>
        <v>87.9</v>
      </c>
      <c r="BT6" s="35">
        <f t="shared" si="8"/>
        <v>88.88</v>
      </c>
      <c r="BU6" s="35">
        <f t="shared" si="8"/>
        <v>89.72</v>
      </c>
      <c r="BV6" s="35">
        <f t="shared" si="8"/>
        <v>94.3</v>
      </c>
      <c r="BW6" s="35">
        <f t="shared" si="8"/>
        <v>95.76</v>
      </c>
      <c r="BX6" s="35">
        <f t="shared" si="8"/>
        <v>100.97</v>
      </c>
      <c r="BY6" s="35">
        <f t="shared" si="8"/>
        <v>101.84</v>
      </c>
      <c r="BZ6" s="35">
        <f t="shared" si="8"/>
        <v>101.62</v>
      </c>
      <c r="CA6" s="34" t="str">
        <f>IF(CA7="","",IF(CA7="-","【-】","【"&amp;SUBSTITUTE(TEXT(CA7,"#,##0.00"),"-","△")&amp;"】"))</f>
        <v>【100.34】</v>
      </c>
      <c r="CB6" s="35">
        <f>IF(CB7="",NA(),CB7)</f>
        <v>187.24</v>
      </c>
      <c r="CC6" s="35">
        <f t="shared" ref="CC6:CK6" si="9">IF(CC7="",NA(),CC7)</f>
        <v>194.34</v>
      </c>
      <c r="CD6" s="35">
        <f t="shared" si="9"/>
        <v>185.68</v>
      </c>
      <c r="CE6" s="35">
        <f t="shared" si="9"/>
        <v>183.76</v>
      </c>
      <c r="CF6" s="35">
        <f t="shared" si="9"/>
        <v>182.1</v>
      </c>
      <c r="CG6" s="35">
        <f t="shared" si="9"/>
        <v>120.18</v>
      </c>
      <c r="CH6" s="35">
        <f t="shared" si="9"/>
        <v>119</v>
      </c>
      <c r="CI6" s="35">
        <f t="shared" si="9"/>
        <v>118.78</v>
      </c>
      <c r="CJ6" s="35">
        <f t="shared" si="9"/>
        <v>119.39</v>
      </c>
      <c r="CK6" s="35">
        <f t="shared" si="9"/>
        <v>117.41</v>
      </c>
      <c r="CL6" s="34" t="str">
        <f>IF(CL7="","",IF(CL7="-","【-】","【"&amp;SUBSTITUTE(TEXT(CL7,"#,##0.00"),"-","△")&amp;"】"))</f>
        <v>【136.15】</v>
      </c>
      <c r="CM6" s="35">
        <f>IF(CM7="",NA(),CM7)</f>
        <v>61.14</v>
      </c>
      <c r="CN6" s="35">
        <f t="shared" ref="CN6:CV6" si="10">IF(CN7="",NA(),CN7)</f>
        <v>57.63</v>
      </c>
      <c r="CO6" s="35">
        <f t="shared" si="10"/>
        <v>70.14</v>
      </c>
      <c r="CP6" s="35">
        <f t="shared" si="10"/>
        <v>75.11</v>
      </c>
      <c r="CQ6" s="35">
        <f t="shared" si="10"/>
        <v>70.739999999999995</v>
      </c>
      <c r="CR6" s="35">
        <f t="shared" si="10"/>
        <v>64.81</v>
      </c>
      <c r="CS6" s="35">
        <f t="shared" si="10"/>
        <v>64.66</v>
      </c>
      <c r="CT6" s="35">
        <f t="shared" si="10"/>
        <v>70.37</v>
      </c>
      <c r="CU6" s="35">
        <f t="shared" si="10"/>
        <v>68.3</v>
      </c>
      <c r="CV6" s="35">
        <f t="shared" si="10"/>
        <v>67.37</v>
      </c>
      <c r="CW6" s="34" t="str">
        <f>IF(CW7="","",IF(CW7="-","【-】","【"&amp;SUBSTITUTE(TEXT(CW7,"#,##0.00"),"-","△")&amp;"】"))</f>
        <v>【59.64】</v>
      </c>
      <c r="CX6" s="35">
        <f>IF(CX7="",NA(),CX7)</f>
        <v>82.63</v>
      </c>
      <c r="CY6" s="35">
        <f t="shared" ref="CY6:DG6" si="11">IF(CY7="",NA(),CY7)</f>
        <v>83.8</v>
      </c>
      <c r="CZ6" s="35">
        <f t="shared" si="11"/>
        <v>84.8</v>
      </c>
      <c r="DA6" s="35">
        <f t="shared" si="11"/>
        <v>85.67</v>
      </c>
      <c r="DB6" s="35">
        <f t="shared" si="11"/>
        <v>87.57</v>
      </c>
      <c r="DC6" s="35">
        <f t="shared" si="11"/>
        <v>96.89</v>
      </c>
      <c r="DD6" s="35">
        <f t="shared" si="11"/>
        <v>97.08</v>
      </c>
      <c r="DE6" s="35">
        <f t="shared" si="11"/>
        <v>96.75</v>
      </c>
      <c r="DF6" s="35">
        <f t="shared" si="11"/>
        <v>96.78</v>
      </c>
      <c r="DG6" s="35">
        <f t="shared" si="11"/>
        <v>97</v>
      </c>
      <c r="DH6" s="34" t="str">
        <f>IF(DH7="","",IF(DH7="-","【-】","【"&amp;SUBSTITUTE(TEXT(DH7,"#,##0.00"),"-","△")&amp;"】"))</f>
        <v>【95.35】</v>
      </c>
      <c r="DI6" s="35">
        <f>IF(DI7="",NA(),DI7)</f>
        <v>3.41</v>
      </c>
      <c r="DJ6" s="35">
        <f t="shared" ref="DJ6:DR6" si="12">IF(DJ7="",NA(),DJ7)</f>
        <v>6.62</v>
      </c>
      <c r="DK6" s="35">
        <f t="shared" si="12"/>
        <v>9.56</v>
      </c>
      <c r="DL6" s="35">
        <f t="shared" si="12"/>
        <v>12.34</v>
      </c>
      <c r="DM6" s="35">
        <f t="shared" si="12"/>
        <v>14.99</v>
      </c>
      <c r="DN6" s="35">
        <f t="shared" si="12"/>
        <v>25.8</v>
      </c>
      <c r="DO6" s="35">
        <f t="shared" si="12"/>
        <v>25.28</v>
      </c>
      <c r="DP6" s="35">
        <f t="shared" si="12"/>
        <v>28.24</v>
      </c>
      <c r="DQ6" s="35">
        <f t="shared" si="12"/>
        <v>29.38</v>
      </c>
      <c r="DR6" s="35">
        <f t="shared" si="12"/>
        <v>30.6</v>
      </c>
      <c r="DS6" s="34" t="str">
        <f>IF(DS7="","",IF(DS7="-","【-】","【"&amp;SUBSTITUTE(TEXT(DS7,"#,##0.00"),"-","△")&amp;"】"))</f>
        <v>【38.57】</v>
      </c>
      <c r="DT6" s="34">
        <f>IF(DT7="",NA(),DT7)</f>
        <v>0</v>
      </c>
      <c r="DU6" s="34">
        <f t="shared" ref="DU6:EC6" si="13">IF(DU7="",NA(),DU7)</f>
        <v>0</v>
      </c>
      <c r="DV6" s="35">
        <f t="shared" si="13"/>
        <v>0.54</v>
      </c>
      <c r="DW6" s="35">
        <f t="shared" si="13"/>
        <v>0.49</v>
      </c>
      <c r="DX6" s="35">
        <f t="shared" si="13"/>
        <v>2.4500000000000002</v>
      </c>
      <c r="DY6" s="35">
        <f t="shared" si="13"/>
        <v>3.39</v>
      </c>
      <c r="DZ6" s="35">
        <f t="shared" si="13"/>
        <v>4.08</v>
      </c>
      <c r="EA6" s="35">
        <f t="shared" si="13"/>
        <v>3.67</v>
      </c>
      <c r="EB6" s="35">
        <f t="shared" si="13"/>
        <v>3.45</v>
      </c>
      <c r="EC6" s="35">
        <f t="shared" si="13"/>
        <v>5.0199999999999996</v>
      </c>
      <c r="ED6" s="34" t="str">
        <f>IF(ED7="","",IF(ED7="-","【-】","【"&amp;SUBSTITUTE(TEXT(ED7,"#,##0.00"),"-","△")&amp;"】"))</f>
        <v>【5.90】</v>
      </c>
      <c r="EE6" s="35">
        <f>IF(EE7="",NA(),EE7)</f>
        <v>0.24</v>
      </c>
      <c r="EF6" s="35">
        <f t="shared" ref="EF6:EN6" si="14">IF(EF7="",NA(),EF7)</f>
        <v>0.01</v>
      </c>
      <c r="EG6" s="35">
        <f t="shared" si="14"/>
        <v>0.24</v>
      </c>
      <c r="EH6" s="35">
        <f t="shared" si="14"/>
        <v>0.27</v>
      </c>
      <c r="EI6" s="35">
        <f t="shared" si="14"/>
        <v>0.1</v>
      </c>
      <c r="EJ6" s="35">
        <f t="shared" si="14"/>
        <v>0.13</v>
      </c>
      <c r="EK6" s="35">
        <f t="shared" si="14"/>
        <v>0.16</v>
      </c>
      <c r="EL6" s="35">
        <f t="shared" si="14"/>
        <v>0.1</v>
      </c>
      <c r="EM6" s="35">
        <f t="shared" si="14"/>
        <v>0.12</v>
      </c>
      <c r="EN6" s="35">
        <f t="shared" si="14"/>
        <v>0.19</v>
      </c>
      <c r="EO6" s="34" t="str">
        <f>IF(EO7="","",IF(EO7="-","【-】","【"&amp;SUBSTITUTE(TEXT(EO7,"#,##0.00"),"-","△")&amp;"】"))</f>
        <v>【0.22】</v>
      </c>
    </row>
    <row r="7" spans="1:148" s="36" customFormat="1" x14ac:dyDescent="0.15">
      <c r="A7" s="28"/>
      <c r="B7" s="37">
        <v>2019</v>
      </c>
      <c r="C7" s="37">
        <v>262048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53.52</v>
      </c>
      <c r="P7" s="38">
        <v>95.25</v>
      </c>
      <c r="Q7" s="38">
        <v>86.67</v>
      </c>
      <c r="R7" s="38">
        <v>3082</v>
      </c>
      <c r="S7" s="38">
        <v>185878</v>
      </c>
      <c r="T7" s="38">
        <v>67.540000000000006</v>
      </c>
      <c r="U7" s="38">
        <v>2752.12</v>
      </c>
      <c r="V7" s="38">
        <v>176656</v>
      </c>
      <c r="W7" s="38">
        <v>18.809999999999999</v>
      </c>
      <c r="X7" s="38">
        <v>9391.6</v>
      </c>
      <c r="Y7" s="38">
        <v>97.43</v>
      </c>
      <c r="Z7" s="38">
        <v>101.11</v>
      </c>
      <c r="AA7" s="38">
        <v>100.47</v>
      </c>
      <c r="AB7" s="38">
        <v>100.5</v>
      </c>
      <c r="AC7" s="38">
        <v>100.43</v>
      </c>
      <c r="AD7" s="38">
        <v>110.25</v>
      </c>
      <c r="AE7" s="38">
        <v>109.82</v>
      </c>
      <c r="AF7" s="38">
        <v>106.55</v>
      </c>
      <c r="AG7" s="38">
        <v>106.78</v>
      </c>
      <c r="AH7" s="38">
        <v>106.31</v>
      </c>
      <c r="AI7" s="38">
        <v>108.07</v>
      </c>
      <c r="AJ7" s="38">
        <v>5.66</v>
      </c>
      <c r="AK7" s="38">
        <v>3.64</v>
      </c>
      <c r="AL7" s="38">
        <v>3</v>
      </c>
      <c r="AM7" s="38">
        <v>2.2400000000000002</v>
      </c>
      <c r="AN7" s="38">
        <v>1.59</v>
      </c>
      <c r="AO7" s="38">
        <v>0.6</v>
      </c>
      <c r="AP7" s="38">
        <v>0.45</v>
      </c>
      <c r="AQ7" s="38">
        <v>0.41</v>
      </c>
      <c r="AR7" s="38">
        <v>0.19</v>
      </c>
      <c r="AS7" s="38">
        <v>0.05</v>
      </c>
      <c r="AT7" s="38">
        <v>3.09</v>
      </c>
      <c r="AU7" s="38">
        <v>42.97</v>
      </c>
      <c r="AV7" s="38">
        <v>35.729999999999997</v>
      </c>
      <c r="AW7" s="38">
        <v>47.49</v>
      </c>
      <c r="AX7" s="38">
        <v>45.93</v>
      </c>
      <c r="AY7" s="38">
        <v>43.7</v>
      </c>
      <c r="AZ7" s="38">
        <v>65.17</v>
      </c>
      <c r="BA7" s="38">
        <v>67.7</v>
      </c>
      <c r="BB7" s="38">
        <v>83.46</v>
      </c>
      <c r="BC7" s="38">
        <v>80.64</v>
      </c>
      <c r="BD7" s="38">
        <v>88.1</v>
      </c>
      <c r="BE7" s="38">
        <v>69.540000000000006</v>
      </c>
      <c r="BF7" s="38">
        <v>1535.06</v>
      </c>
      <c r="BG7" s="38">
        <v>1515</v>
      </c>
      <c r="BH7" s="38">
        <v>1479.87</v>
      </c>
      <c r="BI7" s="38">
        <v>1450.88</v>
      </c>
      <c r="BJ7" s="38">
        <v>1409.27</v>
      </c>
      <c r="BK7" s="38">
        <v>642.57000000000005</v>
      </c>
      <c r="BL7" s="38">
        <v>599.92999999999995</v>
      </c>
      <c r="BM7" s="38">
        <v>612.6</v>
      </c>
      <c r="BN7" s="38">
        <v>606.79999999999995</v>
      </c>
      <c r="BO7" s="38">
        <v>585.55999999999995</v>
      </c>
      <c r="BP7" s="38">
        <v>682.51</v>
      </c>
      <c r="BQ7" s="38">
        <v>87.26</v>
      </c>
      <c r="BR7" s="38">
        <v>84.15</v>
      </c>
      <c r="BS7" s="38">
        <v>87.9</v>
      </c>
      <c r="BT7" s="38">
        <v>88.88</v>
      </c>
      <c r="BU7" s="38">
        <v>89.72</v>
      </c>
      <c r="BV7" s="38">
        <v>94.3</v>
      </c>
      <c r="BW7" s="38">
        <v>95.76</v>
      </c>
      <c r="BX7" s="38">
        <v>100.97</v>
      </c>
      <c r="BY7" s="38">
        <v>101.84</v>
      </c>
      <c r="BZ7" s="38">
        <v>101.62</v>
      </c>
      <c r="CA7" s="38">
        <v>100.34</v>
      </c>
      <c r="CB7" s="38">
        <v>187.24</v>
      </c>
      <c r="CC7" s="38">
        <v>194.34</v>
      </c>
      <c r="CD7" s="38">
        <v>185.68</v>
      </c>
      <c r="CE7" s="38">
        <v>183.76</v>
      </c>
      <c r="CF7" s="38">
        <v>182.1</v>
      </c>
      <c r="CG7" s="38">
        <v>120.18</v>
      </c>
      <c r="CH7" s="38">
        <v>119</v>
      </c>
      <c r="CI7" s="38">
        <v>118.78</v>
      </c>
      <c r="CJ7" s="38">
        <v>119.39</v>
      </c>
      <c r="CK7" s="38">
        <v>117.41</v>
      </c>
      <c r="CL7" s="38">
        <v>136.15</v>
      </c>
      <c r="CM7" s="38">
        <v>61.14</v>
      </c>
      <c r="CN7" s="38">
        <v>57.63</v>
      </c>
      <c r="CO7" s="38">
        <v>70.14</v>
      </c>
      <c r="CP7" s="38">
        <v>75.11</v>
      </c>
      <c r="CQ7" s="38">
        <v>70.739999999999995</v>
      </c>
      <c r="CR7" s="38">
        <v>64.81</v>
      </c>
      <c r="CS7" s="38">
        <v>64.66</v>
      </c>
      <c r="CT7" s="38">
        <v>70.37</v>
      </c>
      <c r="CU7" s="38">
        <v>68.3</v>
      </c>
      <c r="CV7" s="38">
        <v>67.37</v>
      </c>
      <c r="CW7" s="38">
        <v>59.64</v>
      </c>
      <c r="CX7" s="38">
        <v>82.63</v>
      </c>
      <c r="CY7" s="38">
        <v>83.8</v>
      </c>
      <c r="CZ7" s="38">
        <v>84.8</v>
      </c>
      <c r="DA7" s="38">
        <v>85.67</v>
      </c>
      <c r="DB7" s="38">
        <v>87.57</v>
      </c>
      <c r="DC7" s="38">
        <v>96.89</v>
      </c>
      <c r="DD7" s="38">
        <v>97.08</v>
      </c>
      <c r="DE7" s="38">
        <v>96.75</v>
      </c>
      <c r="DF7" s="38">
        <v>96.78</v>
      </c>
      <c r="DG7" s="38">
        <v>97</v>
      </c>
      <c r="DH7" s="38">
        <v>95.35</v>
      </c>
      <c r="DI7" s="38">
        <v>3.41</v>
      </c>
      <c r="DJ7" s="38">
        <v>6.62</v>
      </c>
      <c r="DK7" s="38">
        <v>9.56</v>
      </c>
      <c r="DL7" s="38">
        <v>12.34</v>
      </c>
      <c r="DM7" s="38">
        <v>14.99</v>
      </c>
      <c r="DN7" s="38">
        <v>25.8</v>
      </c>
      <c r="DO7" s="38">
        <v>25.28</v>
      </c>
      <c r="DP7" s="38">
        <v>28.24</v>
      </c>
      <c r="DQ7" s="38">
        <v>29.38</v>
      </c>
      <c r="DR7" s="38">
        <v>30.6</v>
      </c>
      <c r="DS7" s="38">
        <v>38.57</v>
      </c>
      <c r="DT7" s="38">
        <v>0</v>
      </c>
      <c r="DU7" s="38">
        <v>0</v>
      </c>
      <c r="DV7" s="38">
        <v>0.54</v>
      </c>
      <c r="DW7" s="38">
        <v>0.49</v>
      </c>
      <c r="DX7" s="38">
        <v>2.4500000000000002</v>
      </c>
      <c r="DY7" s="38">
        <v>3.39</v>
      </c>
      <c r="DZ7" s="38">
        <v>4.08</v>
      </c>
      <c r="EA7" s="38">
        <v>3.67</v>
      </c>
      <c r="EB7" s="38">
        <v>3.45</v>
      </c>
      <c r="EC7" s="38">
        <v>5.0199999999999996</v>
      </c>
      <c r="ED7" s="38">
        <v>5.9</v>
      </c>
      <c r="EE7" s="38">
        <v>0.24</v>
      </c>
      <c r="EF7" s="38">
        <v>0.01</v>
      </c>
      <c r="EG7" s="38">
        <v>0.24</v>
      </c>
      <c r="EH7" s="38">
        <v>0.27</v>
      </c>
      <c r="EI7" s="38">
        <v>0.1</v>
      </c>
      <c r="EJ7" s="38">
        <v>0.13</v>
      </c>
      <c r="EK7" s="38">
        <v>0.16</v>
      </c>
      <c r="EL7" s="38">
        <v>0.1</v>
      </c>
      <c r="EM7" s="38">
        <v>0.12</v>
      </c>
      <c r="EN7" s="38">
        <v>0.19</v>
      </c>
      <c r="EO7" s="38">
        <v>0.22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2021-02-15T03:01:23Z</dcterms:modified>
</cp:coreProperties>
</file>